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esquilbet\OneDrive - ENVA\Excel Files\Macros (sens large)\"/>
    </mc:Choice>
  </mc:AlternateContent>
  <xr:revisionPtr revIDLastSave="0" documentId="13_ncr:1_{C79D87AE-EFF6-4E80-9D0E-61FFAA66B273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Intro" sheetId="9" r:id="rId1"/>
    <sheet name="Holm's correction calculator" sheetId="8" r:id="rId2"/>
  </sheets>
  <calcPr calcId="191029"/>
</workbook>
</file>

<file path=xl/calcChain.xml><?xml version="1.0" encoding="utf-8"?>
<calcChain xmlns="http://schemas.openxmlformats.org/spreadsheetml/2006/main">
  <c r="B4" i="8" l="1"/>
  <c r="G4" i="8" l="1"/>
  <c r="E4" i="8" s="1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H21" i="8" l="1"/>
  <c r="G21" i="8" s="1"/>
  <c r="B21" i="8" s="1"/>
  <c r="H4" i="8"/>
  <c r="G5" i="8"/>
  <c r="E5" i="8" l="1"/>
  <c r="F5" i="8" s="1"/>
  <c r="I4" i="8"/>
  <c r="J4" i="8" s="1"/>
  <c r="F4" i="8"/>
  <c r="H22" i="8"/>
  <c r="G22" i="8" s="1"/>
  <c r="H5" i="8"/>
  <c r="G6" i="8"/>
  <c r="G7" i="8" l="1"/>
  <c r="H23" i="8"/>
  <c r="G23" i="8" s="1"/>
  <c r="H6" i="8"/>
  <c r="I21" i="8"/>
  <c r="J21" i="8" s="1"/>
  <c r="B22" i="8" s="1"/>
  <c r="C21" i="8"/>
  <c r="E6" i="8"/>
  <c r="F6" i="8" s="1"/>
  <c r="I5" i="8"/>
  <c r="J5" i="8" s="1"/>
  <c r="G8" i="8" l="1"/>
  <c r="H24" i="8"/>
  <c r="G24" i="8" s="1"/>
  <c r="H7" i="8"/>
  <c r="I22" i="8"/>
  <c r="J22" i="8" s="1"/>
  <c r="B23" i="8" s="1"/>
  <c r="C22" i="8"/>
  <c r="E7" i="8"/>
  <c r="I6" i="8"/>
  <c r="J6" i="8" s="1"/>
  <c r="G9" i="8" l="1"/>
  <c r="H25" i="8"/>
  <c r="G25" i="8" s="1"/>
  <c r="H8" i="8"/>
  <c r="E8" i="8"/>
  <c r="F8" i="8" s="1"/>
  <c r="F7" i="8"/>
  <c r="I23" i="8"/>
  <c r="J23" i="8" s="1"/>
  <c r="B24" i="8" s="1"/>
  <c r="C24" i="8" s="1"/>
  <c r="C23" i="8"/>
  <c r="I7" i="8"/>
  <c r="J7" i="8" s="1"/>
  <c r="I24" i="8" l="1"/>
  <c r="J24" i="8" s="1"/>
  <c r="B25" i="8" s="1"/>
  <c r="I25" i="8" s="1"/>
  <c r="J25" i="8" s="1"/>
  <c r="B26" i="8" s="1"/>
  <c r="G10" i="8"/>
  <c r="H26" i="8"/>
  <c r="G26" i="8" s="1"/>
  <c r="H9" i="8"/>
  <c r="E9" i="8"/>
  <c r="F9" i="8" s="1"/>
  <c r="I8" i="8"/>
  <c r="J8" i="8" s="1"/>
  <c r="C25" i="8" l="1"/>
  <c r="C26" i="8"/>
  <c r="G11" i="8"/>
  <c r="H27" i="8"/>
  <c r="G27" i="8" s="1"/>
  <c r="H10" i="8"/>
  <c r="E10" i="8"/>
  <c r="I9" i="8"/>
  <c r="J9" i="8" s="1"/>
  <c r="I26" i="8"/>
  <c r="J26" i="8" s="1"/>
  <c r="B27" i="8" l="1"/>
  <c r="C27" i="8" s="1"/>
  <c r="F10" i="8"/>
  <c r="I10" i="8"/>
  <c r="J10" i="8" s="1"/>
  <c r="I27" i="8"/>
  <c r="J27" i="8" s="1"/>
  <c r="G12" i="8"/>
  <c r="H28" i="8"/>
  <c r="G28" i="8" s="1"/>
  <c r="H11" i="8"/>
  <c r="E11" i="8"/>
  <c r="F11" i="8" s="1"/>
  <c r="B28" i="8" l="1"/>
  <c r="C28" i="8" s="1"/>
  <c r="G13" i="8"/>
  <c r="H29" i="8"/>
  <c r="G29" i="8" s="1"/>
  <c r="H12" i="8"/>
  <c r="E12" i="8"/>
  <c r="F12" i="8" s="1"/>
  <c r="I11" i="8"/>
  <c r="J11" i="8" s="1"/>
  <c r="I28" i="8"/>
  <c r="J28" i="8" s="1"/>
  <c r="B29" i="8" s="1"/>
  <c r="C29" i="8" l="1"/>
  <c r="G14" i="8"/>
  <c r="H30" i="8"/>
  <c r="G30" i="8" s="1"/>
  <c r="H13" i="8"/>
  <c r="E13" i="8"/>
  <c r="F13" i="8" s="1"/>
  <c r="I12" i="8"/>
  <c r="J12" i="8" s="1"/>
  <c r="I29" i="8"/>
  <c r="J29" i="8" s="1"/>
  <c r="B30" i="8" s="1"/>
  <c r="C30" i="8" l="1"/>
  <c r="G15" i="8"/>
  <c r="H31" i="8"/>
  <c r="G31" i="8" s="1"/>
  <c r="H14" i="8"/>
  <c r="E14" i="8"/>
  <c r="F14" i="8" s="1"/>
  <c r="I13" i="8"/>
  <c r="J13" i="8" s="1"/>
  <c r="I30" i="8"/>
  <c r="J30" i="8" s="1"/>
  <c r="B31" i="8" s="1"/>
  <c r="C31" i="8" l="1"/>
  <c r="G16" i="8"/>
  <c r="H32" i="8"/>
  <c r="G32" i="8" s="1"/>
  <c r="H15" i="8"/>
  <c r="E15" i="8"/>
  <c r="F15" i="8" s="1"/>
  <c r="I14" i="8"/>
  <c r="J14" i="8" s="1"/>
  <c r="I31" i="8"/>
  <c r="J31" i="8" s="1"/>
  <c r="B32" i="8" s="1"/>
  <c r="C32" i="8" l="1"/>
  <c r="G17" i="8"/>
  <c r="H33" i="8"/>
  <c r="G33" i="8" s="1"/>
  <c r="H16" i="8"/>
  <c r="E16" i="8"/>
  <c r="F16" i="8" s="1"/>
  <c r="I15" i="8"/>
  <c r="J15" i="8" s="1"/>
  <c r="I32" i="8"/>
  <c r="J32" i="8" s="1"/>
  <c r="B33" i="8" s="1"/>
  <c r="C33" i="8" l="1"/>
  <c r="G18" i="8"/>
  <c r="H34" i="8"/>
  <c r="G34" i="8" s="1"/>
  <c r="H17" i="8"/>
  <c r="E17" i="8"/>
  <c r="F17" i="8" s="1"/>
  <c r="I16" i="8"/>
  <c r="J16" i="8" s="1"/>
  <c r="I33" i="8"/>
  <c r="J33" i="8" s="1"/>
  <c r="B34" i="8" s="1"/>
  <c r="C34" i="8" l="1"/>
  <c r="H35" i="8"/>
  <c r="G35" i="8" s="1"/>
  <c r="H18" i="8"/>
  <c r="E18" i="8"/>
  <c r="F18" i="8" s="1"/>
  <c r="I17" i="8"/>
  <c r="J17" i="8" s="1"/>
  <c r="I35" i="8"/>
  <c r="J35" i="8" s="1"/>
  <c r="I34" i="8"/>
  <c r="J34" i="8" s="1"/>
  <c r="B35" i="8" s="1"/>
  <c r="C35" i="8" l="1"/>
  <c r="I18" i="8"/>
  <c r="J18" i="8" s="1"/>
</calcChain>
</file>

<file path=xl/sharedStrings.xml><?xml version="1.0" encoding="utf-8"?>
<sst xmlns="http://schemas.openxmlformats.org/spreadsheetml/2006/main" count="37" uniqueCount="28">
  <si>
    <t>p</t>
  </si>
  <si>
    <t>outcome</t>
  </si>
  <si>
    <t>a</t>
  </si>
  <si>
    <t>-</t>
  </si>
  <si>
    <r>
      <t>p</t>
    </r>
    <r>
      <rPr>
        <b/>
        <sz val="11"/>
        <color theme="1"/>
        <rFont val="Calibri"/>
        <family val="2"/>
        <scheme val="minor"/>
      </rPr>
      <t>'</t>
    </r>
  </si>
  <si>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</rPr>
      <t>'</t>
    </r>
  </si>
  <si>
    <r>
      <t>p</t>
    </r>
    <r>
      <rPr>
        <b/>
        <sz val="11"/>
        <rFont val="Calibri"/>
        <family val="2"/>
        <scheme val="minor"/>
      </rPr>
      <t>'</t>
    </r>
  </si>
  <si>
    <t>Instructions</t>
  </si>
  <si>
    <t>1. Set your omnibus criterion of significance (α) in the adjacent orange cell.</t>
  </si>
  <si>
    <r>
      <t xml:space="preserve">      Obtained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'-values of 1.000 represent upper-bound estimates: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&lt;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' </t>
    </r>
    <r>
      <rPr>
        <sz val="11"/>
        <color theme="1"/>
        <rFont val="Symbol"/>
        <family val="1"/>
        <charset val="2"/>
      </rPr>
      <t>£</t>
    </r>
    <r>
      <rPr>
        <sz val="11"/>
        <color theme="1"/>
        <rFont val="Calibri"/>
        <family val="2"/>
        <scheme val="minor"/>
      </rPr>
      <t xml:space="preserve"> 1</t>
    </r>
  </si>
  <si>
    <r>
      <t xml:space="preserve">      Adjusted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-values are provided in the 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'</t>
    </r>
    <r>
      <rPr>
        <sz val="11"/>
        <color theme="1"/>
        <rFont val="Calibri"/>
        <family val="2"/>
        <scheme val="minor"/>
      </rPr>
      <t xml:space="preserve"> column.</t>
    </r>
  </si>
  <si>
    <r>
      <t xml:space="preserve">      The </t>
    </r>
    <r>
      <rPr>
        <b/>
        <sz val="11"/>
        <color theme="1"/>
        <rFont val="Calibri"/>
        <family val="2"/>
        <scheme val="minor"/>
      </rPr>
      <t xml:space="preserve">outcome </t>
    </r>
    <r>
      <rPr>
        <sz val="11"/>
        <color theme="1"/>
        <rFont val="Calibri"/>
        <family val="2"/>
        <scheme val="minor"/>
      </rPr>
      <t xml:space="preserve">column indicates the significance status of each uncorrected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-value, given </t>
    </r>
    <r>
      <rPr>
        <sz val="11"/>
        <color theme="1"/>
        <rFont val="Calibri"/>
        <family val="2"/>
      </rPr>
      <t>α'.</t>
    </r>
  </si>
  <si>
    <r>
      <t xml:space="preserve">      Adjusted criteria are provided in the </t>
    </r>
    <r>
      <rPr>
        <b/>
        <sz val="11"/>
        <color theme="1"/>
        <rFont val="Calibri"/>
        <family val="2"/>
        <scheme val="minor"/>
      </rPr>
      <t>α'</t>
    </r>
    <r>
      <rPr>
        <sz val="11"/>
        <color theme="1"/>
        <rFont val="Calibri"/>
        <family val="2"/>
        <scheme val="minor"/>
      </rPr>
      <t xml:space="preserve"> column.</t>
    </r>
  </si>
  <si>
    <t>PROCEDURE B</t>
  </si>
  <si>
    <t>PROCEDURE A</t>
  </si>
  <si>
    <r>
      <t xml:space="preserve">      Procedure A adjusts the </t>
    </r>
    <r>
      <rPr>
        <i/>
        <sz val="11"/>
        <color theme="1"/>
        <rFont val="Calibri"/>
        <family val="2"/>
        <scheme val="minor"/>
      </rPr>
      <t>p-</t>
    </r>
    <r>
      <rPr>
        <sz val="11"/>
        <color theme="1"/>
        <rFont val="Calibri"/>
        <family val="2"/>
        <scheme val="minor"/>
      </rPr>
      <t xml:space="preserve">values whilst keeping 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 xml:space="preserve"> constant.</t>
    </r>
  </si>
  <si>
    <r>
      <t xml:space="preserve">      Procedure B adjusts the pairwise criterion of significance (</t>
    </r>
    <r>
      <rPr>
        <sz val="11"/>
        <color theme="1"/>
        <rFont val="Calibri"/>
        <family val="2"/>
      </rPr>
      <t xml:space="preserve">α') corresponding to each uncorrected </t>
    </r>
    <r>
      <rPr>
        <i/>
        <sz val="11"/>
        <color theme="1"/>
        <rFont val="Calibri"/>
        <family val="2"/>
        <scheme val="minor"/>
      </rPr>
      <t>p-</t>
    </r>
    <r>
      <rPr>
        <sz val="11"/>
        <color theme="1"/>
        <rFont val="Calibri"/>
        <family val="2"/>
        <scheme val="minor"/>
      </rPr>
      <t>value.</t>
    </r>
  </si>
  <si>
    <t xml:space="preserve">      Procedure A and B are mathematically equivalent, hence there is no need to report the results of both.</t>
  </si>
  <si>
    <r>
      <t xml:space="preserve">Holm, S. (1979). A simple sequential rejective method procedure. </t>
    </r>
    <r>
      <rPr>
        <i/>
        <sz val="11"/>
        <color theme="1"/>
        <rFont val="Calibri"/>
        <family val="2"/>
        <scheme val="minor"/>
      </rPr>
      <t>Scandinavian Journal of Statistics, 6</t>
    </r>
    <r>
      <rPr>
        <sz val="11"/>
        <color theme="1"/>
        <rFont val="Calibri"/>
        <family val="2"/>
        <scheme val="minor"/>
      </rPr>
      <t>, 65-70.</t>
    </r>
  </si>
  <si>
    <t>rank</t>
  </si>
  <si>
    <r>
      <t xml:space="preserve">2. Enter your unadjusted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-values, ranked smallest (1) to largest (15), in the green cell range.</t>
    </r>
  </si>
  <si>
    <t>Reference</t>
  </si>
  <si>
    <t>3. Read output from the desired Procedure A or B box - descriptions provided at right.</t>
  </si>
  <si>
    <r>
      <t xml:space="preserve">      If you have incorrectly ranked a value in the </t>
    </r>
    <r>
      <rPr>
        <b/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column, "RANK ERROR" will show up in the </t>
    </r>
    <r>
      <rPr>
        <b/>
        <sz val="11"/>
        <color theme="1"/>
        <rFont val="Calibri"/>
        <family val="2"/>
        <scheme val="minor"/>
      </rPr>
      <t xml:space="preserve">rank </t>
    </r>
    <r>
      <rPr>
        <sz val="11"/>
        <color theme="1"/>
        <rFont val="Calibri"/>
        <family val="2"/>
        <scheme val="minor"/>
      </rPr>
      <t>column.</t>
    </r>
  </si>
  <si>
    <r>
      <t xml:space="preserve">      The </t>
    </r>
    <r>
      <rPr>
        <b/>
        <sz val="11"/>
        <color theme="1"/>
        <rFont val="Calibri"/>
        <family val="2"/>
        <scheme val="minor"/>
      </rPr>
      <t xml:space="preserve">outcome </t>
    </r>
    <r>
      <rPr>
        <sz val="11"/>
        <color theme="1"/>
        <rFont val="Calibri"/>
        <family val="2"/>
        <scheme val="minor"/>
      </rPr>
      <t xml:space="preserve">column indicates the significance status of each test following Holm's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 correction.</t>
    </r>
  </si>
  <si>
    <r>
      <t>p</t>
    </r>
    <r>
      <rPr>
        <b/>
        <sz val="11"/>
        <color theme="0" tint="-0.499984740745262"/>
        <rFont val="Calibri"/>
        <family val="2"/>
        <scheme val="minor"/>
      </rPr>
      <t>'</t>
    </r>
  </si>
  <si>
    <r>
      <rPr>
        <b/>
        <sz val="11"/>
        <color theme="0" tint="-0.499984740745262"/>
        <rFont val="Symbol"/>
        <family val="1"/>
        <charset val="2"/>
      </rPr>
      <t>a</t>
    </r>
    <r>
      <rPr>
        <b/>
        <sz val="11"/>
        <color theme="0" tint="-0.499984740745262"/>
        <rFont val="Calibri"/>
        <family val="2"/>
      </rPr>
      <t>'</t>
    </r>
  </si>
  <si>
    <r>
      <t xml:space="preserve">"Holm-Bonferroni Sequential Correction: An EXCEL Calculator" </t>
    </r>
    <r>
      <rPr>
        <b/>
        <sz val="14"/>
        <color theme="1"/>
        <rFont val="Calibri"/>
        <family val="2"/>
      </rPr>
      <t>©</t>
    </r>
    <r>
      <rPr>
        <b/>
        <sz val="14"/>
        <color theme="1"/>
        <rFont val="Calibri"/>
        <family val="2"/>
        <scheme val="minor"/>
      </rPr>
      <t xml:space="preserve"> Justin Gaetano,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</si>
</sst>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i/>
      <sz val="11"/>
      <name val="Calibri"/>
      <family val="2"/>
      <scheme val="minor"/>
    </font>
    <font>
      <b/>
      <sz val="11"/>
      <name val="Symbol"/>
      <family val="1"/>
      <charset val="2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</font>
    <font>
      <b/>
      <sz val="11"/>
      <color theme="0" tint="-0.499984740745262"/>
      <name val="Symbol"/>
      <family val="1"/>
      <charset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0" fillId="0" borderId="0" xfId="0" applyBorder="1"/>
    <xf numFmtId="0" fontId="1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9" borderId="0" xfId="0" quotePrefix="1" applyFill="1" applyBorder="1" applyAlignment="1">
      <alignment horizontal="left" vertical="center"/>
    </xf>
    <xf numFmtId="0" fontId="0" fillId="9" borderId="0" xfId="0" quotePrefix="1" applyFill="1" applyAlignment="1">
      <alignment vertical="center"/>
    </xf>
    <xf numFmtId="0" fontId="0" fillId="0" borderId="0" xfId="0" applyAlignment="1">
      <alignment vertical="center"/>
    </xf>
    <xf numFmtId="0" fontId="0" fillId="9" borderId="0" xfId="0" applyFill="1" applyAlignment="1">
      <alignment vertical="center"/>
    </xf>
    <xf numFmtId="0" fontId="13" fillId="0" borderId="0" xfId="0" applyFont="1" applyAlignment="1">
      <alignment horizontal="left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0" fontId="0" fillId="9" borderId="0" xfId="0" quotePrefix="1" applyFill="1" applyBorder="1" applyAlignment="1">
      <alignment vertical="center"/>
    </xf>
    <xf numFmtId="0" fontId="0" fillId="9" borderId="1" xfId="0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9" borderId="0" xfId="0" quotePrefix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0" xfId="0" applyFont="1"/>
    <xf numFmtId="0" fontId="5" fillId="3" borderId="2" xfId="0" applyFont="1" applyFill="1" applyBorder="1" applyAlignment="1" applyProtection="1">
      <alignment horizontal="center" vertical="center"/>
      <protection locked="0"/>
    </xf>
    <xf numFmtId="165" fontId="0" fillId="4" borderId="3" xfId="0" applyNumberFormat="1" applyFill="1" applyBorder="1" applyAlignment="1" applyProtection="1">
      <alignment horizontal="center" vertical="center"/>
      <protection locked="0"/>
    </xf>
    <xf numFmtId="165" fontId="0" fillId="4" borderId="0" xfId="0" applyNumberFormat="1" applyFill="1" applyBorder="1" applyAlignment="1" applyProtection="1">
      <alignment horizontal="center" vertical="center"/>
      <protection locked="0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5" fontId="4" fillId="8" borderId="3" xfId="0" applyNumberFormat="1" applyFont="1" applyFill="1" applyBorder="1" applyAlignment="1" applyProtection="1">
      <alignment horizontal="center" vertical="center"/>
      <protection hidden="1"/>
    </xf>
    <xf numFmtId="165" fontId="4" fillId="8" borderId="0" xfId="0" applyNumberFormat="1" applyFont="1" applyFill="1" applyBorder="1" applyAlignment="1" applyProtection="1">
      <alignment horizontal="center" vertical="center"/>
      <protection hidden="1"/>
    </xf>
    <xf numFmtId="165" fontId="4" fillId="8" borderId="8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164" fontId="4" fillId="8" borderId="0" xfId="0" applyNumberFormat="1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0" xfId="0" applyFont="1" applyFill="1" applyBorder="1" applyAlignment="1" applyProtection="1">
      <alignment horizontal="center" vertical="center"/>
      <protection hidden="1"/>
    </xf>
    <xf numFmtId="0" fontId="4" fillId="8" borderId="8" xfId="0" applyFont="1" applyFill="1" applyBorder="1" applyAlignment="1" applyProtection="1">
      <alignment horizontal="center" vertical="center"/>
      <protection hidden="1"/>
    </xf>
    <xf numFmtId="165" fontId="0" fillId="8" borderId="3" xfId="0" applyNumberFormat="1" applyFont="1" applyFill="1" applyBorder="1" applyAlignment="1" applyProtection="1">
      <alignment horizontal="center" vertical="center"/>
    </xf>
    <xf numFmtId="165" fontId="0" fillId="8" borderId="0" xfId="0" applyNumberFormat="1" applyFont="1" applyFill="1" applyBorder="1" applyAlignment="1" applyProtection="1">
      <alignment horizontal="center" vertical="center"/>
    </xf>
    <xf numFmtId="165" fontId="0" fillId="8" borderId="8" xfId="0" applyNumberFormat="1" applyFont="1" applyFill="1" applyBorder="1" applyAlignment="1" applyProtection="1">
      <alignment horizontal="center" vertical="center"/>
    </xf>
    <xf numFmtId="164" fontId="0" fillId="8" borderId="2" xfId="0" applyNumberFormat="1" applyFont="1" applyFill="1" applyBorder="1" applyAlignment="1" applyProtection="1">
      <alignment horizontal="center" vertical="center"/>
    </xf>
    <xf numFmtId="164" fontId="0" fillId="8" borderId="5" xfId="0" applyNumberFormat="1" applyFont="1" applyFill="1" applyBorder="1" applyAlignment="1" applyProtection="1">
      <alignment horizontal="center" vertical="center"/>
    </xf>
    <xf numFmtId="164" fontId="0" fillId="8" borderId="7" xfId="0" applyNumberFormat="1" applyFont="1" applyFill="1" applyBorder="1" applyAlignment="1" applyProtection="1">
      <alignment horizontal="center" vertical="center"/>
    </xf>
    <xf numFmtId="0" fontId="20" fillId="0" borderId="0" xfId="1"/>
    <xf numFmtId="0" fontId="14" fillId="2" borderId="0" xfId="0" quotePrefix="1" applyFont="1" applyFill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7" borderId="0" xfId="0" quotePrefix="1" applyFill="1" applyBorder="1" applyAlignment="1">
      <alignment horizontal="left" vertical="center" wrapText="1"/>
    </xf>
    <xf numFmtId="0" fontId="0" fillId="5" borderId="0" xfId="0" quotePrefix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66675</xdr:rowOff>
    </xdr:from>
    <xdr:to>
      <xdr:col>18</xdr:col>
      <xdr:colOff>209550</xdr:colOff>
      <xdr:row>31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3672812-AE80-4548-8E30-D40BDE68F70C}"/>
            </a:ext>
          </a:extLst>
        </xdr:cNvPr>
        <xdr:cNvSpPr txBox="1"/>
      </xdr:nvSpPr>
      <xdr:spPr>
        <a:xfrm>
          <a:off x="219075" y="66675"/>
          <a:ext cx="13706475" cy="58864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u="sng"/>
            <a:t>Fichier source</a:t>
          </a:r>
        </a:p>
        <a:p>
          <a:r>
            <a:rPr lang="fr-FR" sz="1100"/>
            <a:t>Ce</a:t>
          </a:r>
          <a:r>
            <a:rPr lang="fr-FR" sz="1100" baseline="0"/>
            <a:t> </a:t>
          </a:r>
          <a:r>
            <a:rPr lang="fr-FR" sz="1100"/>
            <a:t>fichier Excel a été téléchargé</a:t>
          </a:r>
          <a:r>
            <a:rPr lang="fr-FR" sz="1100" baseline="0"/>
            <a:t> ici : https://www.researchgate.net/publication/236969037_Holm-Bonferroni_Sequential_Correction_An_EXCEL_Calculator</a:t>
          </a:r>
        </a:p>
        <a:p>
          <a:endParaRPr lang="fr-FR" sz="1100" baseline="0"/>
        </a:p>
        <a:p>
          <a:r>
            <a:rPr lang="fr-FR" sz="1100" b="1" u="sng"/>
            <a:t>Contexte d'utilisation</a:t>
          </a:r>
        </a:p>
        <a:p>
          <a:r>
            <a:rPr lang="fr-FR" sz="1100"/>
            <a:t>Lors</a:t>
          </a:r>
          <a:r>
            <a:rPr lang="fr-FR" sz="1100" baseline="0"/>
            <a:t> de situation de tests statistiques multiples, il n'est pas possible de dire qu'une association est significative si le degré de signification </a:t>
          </a:r>
          <a:r>
            <a:rPr lang="fr-FR" sz="1100" i="1" baseline="0"/>
            <a:t>p </a:t>
          </a:r>
          <a:r>
            <a:rPr lang="fr-FR" sz="1100" i="0" baseline="0"/>
            <a:t>est inférieur à 0,05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(sous peine de ne pas respecter le risque d'erreur de 1ère espèce alpha très souvent fixée à 0,05)</a:t>
          </a:r>
          <a:r>
            <a:rPr lang="fr-FR" sz="1100" i="0" baseline="0"/>
            <a:t>. Il faut en effet prendre en compte la situation de tests statistiques multiples (Bender, J Clin Epidemio, 2001). Une des façons de prendre en compte la multiplicité des tests est d'utiliser la méthode de Holm (Aickin,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Am J Public Health, 1996</a:t>
          </a:r>
          <a:r>
            <a:rPr lang="fr-FR" sz="1100" i="0" baseline="0"/>
            <a:t>). Cette méthode permet de corriger 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soit la valeur du degré de signification, </a:t>
          </a:r>
          <a:r>
            <a:rPr lang="fr-FR" sz="1100" i="0" baseline="0"/>
            <a:t>soit le seuil de significativité (la valeur de alpha). 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 la 1ère situation, pour pouvoir dire qu'une association est significative, il suffira de comparer la valeur du degré de signification corrigé à celle de alpha (souvent de valeur 0,05). </a:t>
          </a:r>
          <a:r>
            <a:rPr lang="fr-FR" sz="1100" i="0" baseline="0"/>
            <a:t>Dans la 2ème situation, pour pouvoir dire qu'une association est significative, il suffira de comparer la valeur du degré de signification obtenue à l'issue du test statistique à cette nouvelle valeur du seuil de significativité. Les deux situations reviennent bien entendu à la même conclusion, seule la démarche diffère.</a:t>
          </a:r>
        </a:p>
        <a:p>
          <a:endParaRPr lang="fr-FR" sz="1100" i="0" baseline="0"/>
        </a:p>
        <a:p>
          <a:r>
            <a:rPr lang="fr-FR" sz="1100" b="1" i="0" u="sng" baseline="0"/>
            <a:t>Notation</a:t>
          </a:r>
        </a:p>
        <a:p>
          <a:r>
            <a:rPr lang="fr-FR" sz="1100" i="0" baseline="0"/>
            <a:t>Soit n la valeur du nombre de tests statistiques que l'on peut qualifier de "multiples".</a:t>
          </a:r>
        </a:p>
        <a:p>
          <a:endParaRPr lang="fr-FR" sz="1100" i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fait ce fichier Excel</a:t>
          </a:r>
          <a:endParaRPr lang="fr-FR" b="1" u="sng">
            <a:effectLst/>
          </a:endParaRPr>
        </a:p>
        <a:p>
          <a:r>
            <a:rPr lang="fr-FR" sz="1100"/>
            <a:t>Il calcule</a:t>
          </a:r>
          <a:r>
            <a:rPr lang="fr-FR" sz="1100" baseline="0"/>
            <a:t> le nouveau seuil de significativité (noté alpha') ainsi que la nouvelle valeur du degré de signification (notée p') à partir des n valeurs de degrés de signification issus des n tests statistiques multiples qui ont été réalisés. </a:t>
          </a:r>
        </a:p>
        <a:p>
          <a:endParaRPr lang="fr-FR" sz="1100" baseline="0"/>
        </a:p>
        <a:p>
          <a:r>
            <a:rPr lang="fr-FR" sz="1100" b="1" u="sng" baseline="0"/>
            <a:t>Comment utiliser le fichier Excel</a:t>
          </a:r>
        </a:p>
        <a:p>
          <a:r>
            <a:rPr lang="fr-FR" sz="1100" baseline="0"/>
            <a:t>- Dans la cellule C4, vous devez renseigner la valeur du risque d'erreur de 1ère espèce alpha. Très souvent, cette valeur est fixée à 0,05.</a:t>
          </a:r>
        </a:p>
        <a:p>
          <a:r>
            <a:rPr lang="fr-FR" sz="1100" baseline="0"/>
            <a:t>- Dans la colonne D du tableau du haut, indiquez les n valeurs du degré de signification, en classant ces degrés de signification du plus petit (cellule D4) au plus grand.</a:t>
          </a:r>
        </a:p>
        <a:p>
          <a:r>
            <a:rPr lang="fr-FR" sz="1100" baseline="0"/>
            <a:t>- La colonne F du tableau du haut fournit les valeurs des degrés de significativité corrigés (p'). Ces valeurs devront être comparée à alpha (0,05 la plupart des cas) pour savoir si l'association est significative (1ère situation décrite ci-dessus).</a:t>
          </a:r>
        </a:p>
        <a:p>
          <a:r>
            <a:rPr lang="fr-FR" sz="1100" baseline="0"/>
            <a:t>- La colonne C du deuxième tableau fournit le seuil de significativité corrigé (alpha'). Les valeurs des degrés de signification obtenues à l'issues des tests statistiques doivent être comparées à cette valeur alpha' (2ème situation décrite ci-dessus).</a:t>
          </a:r>
        </a:p>
        <a:p>
          <a:r>
            <a:rPr lang="fr-FR" sz="1100" baseline="0"/>
            <a:t>- La colonne J indique si l'association est significative ou non significative.</a:t>
          </a:r>
        </a:p>
        <a:p>
          <a:endParaRPr lang="fr-FR" sz="1100" baseline="0"/>
        </a:p>
        <a:p>
          <a:r>
            <a:rPr lang="fr-FR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Illustration sur un exemple (cf. valeurs déjà présentes dans l'onglet suivant)</a:t>
          </a:r>
        </a:p>
        <a:p>
          <a:r>
            <a:rPr lang="fr-FR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Supposons une situation de tests statistiques multiples où cinq tests statistiques ont été réalisés, avec un risque d'erreur de 1ère espèce fixé comme d'habitude à 0,05. Les cinq degrés de significativité, triés par ordre croissant, étaient les suivants : 0,004, 0,011, 0,019, 0,023, et 0,045. Remarquez que si la situation de tests statistiques n'avait pas été prise en compte, les cinq tests statistiques auraient été considérés, à tort pour trois d'entre eux (cf. ci-dessous), comme significatifs au seuil de 0,05.</a:t>
          </a:r>
        </a:p>
        <a:p>
          <a:r>
            <a:rPr lang="fr-FR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Voici comment remplir le premier tableau de l'onglet suivant :</a:t>
          </a:r>
          <a:endParaRPr lang="fr-FR" b="0" u="none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Remplir la cellule C4 avecla valeur de 0,05 puisque c'est la valeur choisie du risque d'erreur de 1ère espère.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Remplir les cellules D4 -&gt; D8 avec les cinq valeurs du degré significativité des cinq tests statistiques, fournies par ordre croissant.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valeurs de la colonne F fournissent les cinq valeurs des degrés de significativité corrigés. Ce sont ces valeurs de la colonne F qu'il faut mettre dans un tableau présentant les degrés de significativité, en mettant en note de bas de tableau que ces valeurs ont été corrigées selon la méthode de Holm (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Aickin, Am J Public Health, 1996). O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 peut remarquer que les trois dernières valeurs sont égales (ce n'est pas un bug, la méthode de Holm conduit parfois à des valeurs de degrés de significativité corrigés égales), et supérieures au risque d'erreur de 1ère espèce de 0,05. On peut par conséquent lire dans la colonne J que ces trois derniers tests statistiques ne sont pas significatifs ("NON SIG").</a:t>
          </a:r>
          <a:endParaRPr lang="fr-FR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DA685-7817-4709-9FB8-286CB7BF5252}">
  <dimension ref="A2"/>
  <sheetViews>
    <sheetView showGridLines="0" tabSelected="1" zoomScale="120" zoomScaleNormal="120" workbookViewId="0"/>
  </sheetViews>
  <sheetFormatPr baseColWidth="10" defaultRowHeight="15" x14ac:dyDescent="0.25"/>
  <sheetData>
    <row r="2" spans="1:1" x14ac:dyDescent="0.25">
      <c r="A2" s="68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workbookViewId="0">
      <selection activeCell="A21" sqref="A21:A24"/>
    </sheetView>
  </sheetViews>
  <sheetFormatPr baseColWidth="10" defaultColWidth="9.140625" defaultRowHeight="15" x14ac:dyDescent="0.25"/>
  <cols>
    <col min="1" max="1" width="49.7109375" customWidth="1"/>
    <col min="2" max="2" width="9.42578125" style="10" hidden="1" customWidth="1"/>
    <col min="3" max="3" width="9.42578125" style="10" customWidth="1"/>
    <col min="4" max="4" width="5.5703125" customWidth="1"/>
    <col min="5" max="5" width="5.5703125" hidden="1" customWidth="1"/>
    <col min="6" max="6" width="5.5703125" customWidth="1"/>
    <col min="7" max="7" width="12.28515625" hidden="1" customWidth="1"/>
    <col min="8" max="8" width="12.28515625" customWidth="1"/>
    <col min="9" max="9" width="8.85546875" hidden="1" customWidth="1"/>
    <col min="10" max="10" width="8.85546875" customWidth="1"/>
    <col min="11" max="11" width="95.5703125" customWidth="1"/>
  </cols>
  <sheetData>
    <row r="1" spans="1:11" ht="18.75" x14ac:dyDescent="0.25">
      <c r="A1" s="69" t="s">
        <v>27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thickBot="1" x14ac:dyDescent="0.3">
      <c r="A2" s="18"/>
      <c r="B2" s="70" t="s">
        <v>14</v>
      </c>
      <c r="C2" s="70"/>
      <c r="D2" s="70"/>
      <c r="E2" s="70"/>
      <c r="F2" s="70"/>
      <c r="G2" s="70"/>
      <c r="H2" s="70"/>
      <c r="I2" s="70"/>
      <c r="J2" s="70"/>
      <c r="K2" s="70"/>
    </row>
    <row r="3" spans="1:11" ht="15.75" thickBot="1" x14ac:dyDescent="0.3">
      <c r="A3" s="31" t="s">
        <v>7</v>
      </c>
      <c r="B3" s="32"/>
      <c r="C3" s="11" t="s">
        <v>2</v>
      </c>
      <c r="D3" s="12" t="s">
        <v>0</v>
      </c>
      <c r="E3" s="39" t="s">
        <v>25</v>
      </c>
      <c r="F3" s="12" t="s">
        <v>4</v>
      </c>
      <c r="G3" s="40" t="s">
        <v>19</v>
      </c>
      <c r="H3" s="17" t="s">
        <v>19</v>
      </c>
      <c r="I3" s="40" t="s">
        <v>1</v>
      </c>
      <c r="J3" s="13" t="s">
        <v>1</v>
      </c>
      <c r="K3" s="28"/>
    </row>
    <row r="4" spans="1:11" x14ac:dyDescent="0.25">
      <c r="A4" s="72" t="s">
        <v>8</v>
      </c>
      <c r="B4" s="42">
        <f>C4</f>
        <v>0.05</v>
      </c>
      <c r="C4" s="48">
        <v>0.05</v>
      </c>
      <c r="D4" s="49">
        <v>4.0000000000000001E-3</v>
      </c>
      <c r="E4" s="52">
        <f t="shared" ref="E4:E18" si="0">IF(OR(D4="",E3="???"),"???",IF(G4="RANK ERROR","???",IF(G4="1",D4*(COUNT($D$4:$D$18)-G4+1),IF(MAX(VALUE(E3),(D4*(COUNT($D$4:$D$18)-G4+1)))&gt;1,"1.000",MAX(VALUE(E3),(D4*(COUNT($D$4:$D$18)-G4+1)))))))</f>
        <v>0.02</v>
      </c>
      <c r="F4" s="62">
        <f>E4</f>
        <v>0.02</v>
      </c>
      <c r="G4" s="55" t="str">
        <f>IF(G3="RANK ERROR","RANK ERROR",IF(D4=MIN(D4:$D$18),"1","RANK ERROR"))</f>
        <v>1</v>
      </c>
      <c r="H4" s="2" t="str">
        <f>G4</f>
        <v>1</v>
      </c>
      <c r="I4" s="52" t="str">
        <f t="shared" ref="I4:I18" si="1">IF(OR(D4="",E4="???"),"???",IF(E4&lt;$B$4,"SIG","NON SIG"))</f>
        <v>SIG</v>
      </c>
      <c r="J4" s="16" t="str">
        <f>I4</f>
        <v>SIG</v>
      </c>
      <c r="K4" s="19" t="s">
        <v>15</v>
      </c>
    </row>
    <row r="5" spans="1:11" x14ac:dyDescent="0.25">
      <c r="A5" s="72"/>
      <c r="B5" s="29"/>
      <c r="C5" s="3"/>
      <c r="D5" s="50">
        <v>1.0999999999999999E-2</v>
      </c>
      <c r="E5" s="53">
        <f t="shared" si="0"/>
        <v>4.3999999999999997E-2</v>
      </c>
      <c r="F5" s="63">
        <f t="shared" ref="F5:F18" si="2">E5</f>
        <v>4.3999999999999997E-2</v>
      </c>
      <c r="G5" s="56" t="str">
        <f>IF(G4="RANK ERROR","RANK ERROR",IF(D5=MIN(D5:$D$18),"2","RANK ERROR"))</f>
        <v>2</v>
      </c>
      <c r="H5" s="4" t="str">
        <f t="shared" ref="H5:H18" si="3">G5</f>
        <v>2</v>
      </c>
      <c r="I5" s="53" t="str">
        <f t="shared" si="1"/>
        <v>SIG</v>
      </c>
      <c r="J5" s="14" t="str">
        <f t="shared" ref="J5:J18" si="4">I5</f>
        <v>SIG</v>
      </c>
      <c r="K5" s="19" t="s">
        <v>10</v>
      </c>
    </row>
    <row r="6" spans="1:11" x14ac:dyDescent="0.25">
      <c r="A6" s="73" t="s">
        <v>20</v>
      </c>
      <c r="B6" s="29"/>
      <c r="C6" s="3"/>
      <c r="D6" s="50">
        <v>1.9E-2</v>
      </c>
      <c r="E6" s="53">
        <f t="shared" si="0"/>
        <v>5.6999999999999995E-2</v>
      </c>
      <c r="F6" s="63">
        <f t="shared" si="2"/>
        <v>5.6999999999999995E-2</v>
      </c>
      <c r="G6" s="56" t="str">
        <f>IF(G5="RANK ERROR","RANK ERROR",IF(D6=MIN(D6:$D$18),"3","RANK ERROR"))</f>
        <v>3</v>
      </c>
      <c r="H6" s="4" t="str">
        <f t="shared" si="3"/>
        <v>3</v>
      </c>
      <c r="I6" s="53" t="str">
        <f t="shared" si="1"/>
        <v>NON SIG</v>
      </c>
      <c r="J6" s="14" t="str">
        <f t="shared" si="4"/>
        <v>NON SIG</v>
      </c>
      <c r="K6" s="20" t="s">
        <v>24</v>
      </c>
    </row>
    <row r="7" spans="1:11" x14ac:dyDescent="0.25">
      <c r="A7" s="73"/>
      <c r="B7" s="29"/>
      <c r="C7" s="3"/>
      <c r="D7" s="50">
        <v>2.3E-2</v>
      </c>
      <c r="E7" s="53">
        <f t="shared" si="0"/>
        <v>5.6999999999999995E-2</v>
      </c>
      <c r="F7" s="63">
        <f t="shared" si="2"/>
        <v>5.6999999999999995E-2</v>
      </c>
      <c r="G7" s="56" t="str">
        <f>IF(G6="RANK ERROR","RANK ERROR",IF(D7=MIN(D7:$D$18),"4","RANK ERROR"))</f>
        <v>4</v>
      </c>
      <c r="H7" s="4" t="str">
        <f t="shared" si="3"/>
        <v>4</v>
      </c>
      <c r="I7" s="53" t="str">
        <f t="shared" si="1"/>
        <v>NON SIG</v>
      </c>
      <c r="J7" s="14" t="str">
        <f t="shared" si="4"/>
        <v>NON SIG</v>
      </c>
      <c r="K7" s="20" t="s">
        <v>9</v>
      </c>
    </row>
    <row r="8" spans="1:11" x14ac:dyDescent="0.25">
      <c r="A8" s="74" t="s">
        <v>22</v>
      </c>
      <c r="B8" s="29"/>
      <c r="C8" s="3"/>
      <c r="D8" s="50">
        <v>4.4999999999999998E-2</v>
      </c>
      <c r="E8" s="53">
        <f t="shared" si="0"/>
        <v>5.6999999999999995E-2</v>
      </c>
      <c r="F8" s="63">
        <f t="shared" si="2"/>
        <v>5.6999999999999995E-2</v>
      </c>
      <c r="G8" s="56" t="str">
        <f>IF(G7="RANK ERROR","RANK ERROR",IF(D8=MIN(D8:$D$18),"5","RANK ERROR"))</f>
        <v>5</v>
      </c>
      <c r="H8" s="4" t="str">
        <f t="shared" si="3"/>
        <v>5</v>
      </c>
      <c r="I8" s="53" t="str">
        <f t="shared" si="1"/>
        <v>NON SIG</v>
      </c>
      <c r="J8" s="14" t="str">
        <f t="shared" si="4"/>
        <v>NON SIG</v>
      </c>
      <c r="K8" s="20" t="s">
        <v>23</v>
      </c>
    </row>
    <row r="9" spans="1:11" x14ac:dyDescent="0.25">
      <c r="A9" s="74"/>
      <c r="B9" s="29"/>
      <c r="C9" s="3"/>
      <c r="D9" s="50"/>
      <c r="E9" s="53" t="str">
        <f t="shared" si="0"/>
        <v>???</v>
      </c>
      <c r="F9" s="63" t="str">
        <f t="shared" si="2"/>
        <v>???</v>
      </c>
      <c r="G9" s="56" t="str">
        <f>IF(G8="RANK ERROR","RANK ERROR",IF(D9=MIN(D9:$D$18),"6","RANK ERROR"))</f>
        <v>6</v>
      </c>
      <c r="H9" s="4" t="str">
        <f t="shared" si="3"/>
        <v>6</v>
      </c>
      <c r="I9" s="53" t="str">
        <f t="shared" si="1"/>
        <v>???</v>
      </c>
      <c r="J9" s="14" t="str">
        <f t="shared" si="4"/>
        <v>???</v>
      </c>
      <c r="K9" s="22"/>
    </row>
    <row r="10" spans="1:11" x14ac:dyDescent="0.25">
      <c r="A10" s="33"/>
      <c r="B10" s="29"/>
      <c r="C10" s="3"/>
      <c r="D10" s="50"/>
      <c r="E10" s="53" t="str">
        <f t="shared" si="0"/>
        <v>???</v>
      </c>
      <c r="F10" s="63" t="str">
        <f t="shared" si="2"/>
        <v>???</v>
      </c>
      <c r="G10" s="56" t="str">
        <f>IF(G9="RANK ERROR","RANK ERROR",IF(D10=MIN(D10:$D$18),"7","RANK ERROR"))</f>
        <v>7</v>
      </c>
      <c r="H10" s="4" t="str">
        <f t="shared" si="3"/>
        <v>7</v>
      </c>
      <c r="I10" s="53" t="str">
        <f>IF(OR(D10="",E10="???"),"???",IF(E10&lt;$B$4,"SIG","NON SIG"))</f>
        <v>???</v>
      </c>
      <c r="J10" s="14" t="str">
        <f t="shared" si="4"/>
        <v>???</v>
      </c>
      <c r="K10" s="22"/>
    </row>
    <row r="11" spans="1:11" x14ac:dyDescent="0.25">
      <c r="A11" s="33"/>
      <c r="B11" s="29"/>
      <c r="C11" s="3"/>
      <c r="D11" s="50"/>
      <c r="E11" s="53" t="str">
        <f t="shared" si="0"/>
        <v>???</v>
      </c>
      <c r="F11" s="63" t="str">
        <f t="shared" si="2"/>
        <v>???</v>
      </c>
      <c r="G11" s="56" t="str">
        <f>IF(G10="RANK ERROR","RANK ERROR",IF(D11=MIN(D11:$D$18),"8","RANK ERROR"))</f>
        <v>8</v>
      </c>
      <c r="H11" s="4" t="str">
        <f t="shared" si="3"/>
        <v>8</v>
      </c>
      <c r="I11" s="53" t="str">
        <f t="shared" si="1"/>
        <v>???</v>
      </c>
      <c r="J11" s="14" t="str">
        <f t="shared" si="4"/>
        <v>???</v>
      </c>
      <c r="K11" s="22"/>
    </row>
    <row r="12" spans="1:11" x14ac:dyDescent="0.25">
      <c r="A12" s="33"/>
      <c r="B12" s="29"/>
      <c r="C12" s="3"/>
      <c r="D12" s="50"/>
      <c r="E12" s="53" t="str">
        <f t="shared" si="0"/>
        <v>???</v>
      </c>
      <c r="F12" s="63" t="str">
        <f t="shared" si="2"/>
        <v>???</v>
      </c>
      <c r="G12" s="56" t="str">
        <f>IF(G11="RANK ERROR","RANK ERROR",IF(D12=MIN(D12:$D$18),"9","RANK ERROR"))</f>
        <v>9</v>
      </c>
      <c r="H12" s="4" t="str">
        <f t="shared" si="3"/>
        <v>9</v>
      </c>
      <c r="I12" s="53" t="str">
        <f t="shared" si="1"/>
        <v>???</v>
      </c>
      <c r="J12" s="14" t="str">
        <f t="shared" si="4"/>
        <v>???</v>
      </c>
      <c r="K12" s="22"/>
    </row>
    <row r="13" spans="1:11" x14ac:dyDescent="0.25">
      <c r="A13" s="33"/>
      <c r="B13" s="29"/>
      <c r="C13" s="3"/>
      <c r="D13" s="50"/>
      <c r="E13" s="53" t="str">
        <f t="shared" si="0"/>
        <v>???</v>
      </c>
      <c r="F13" s="63" t="str">
        <f t="shared" si="2"/>
        <v>???</v>
      </c>
      <c r="G13" s="56" t="str">
        <f>IF(G12="RANK ERROR","RANK ERROR",IF(D13=MIN(D13:$D$18),"10","RANK ERROR"))</f>
        <v>10</v>
      </c>
      <c r="H13" s="4" t="str">
        <f t="shared" si="3"/>
        <v>10</v>
      </c>
      <c r="I13" s="53" t="str">
        <f t="shared" si="1"/>
        <v>???</v>
      </c>
      <c r="J13" s="14" t="str">
        <f t="shared" si="4"/>
        <v>???</v>
      </c>
      <c r="K13" s="22"/>
    </row>
    <row r="14" spans="1:11" x14ac:dyDescent="0.25">
      <c r="A14" s="33"/>
      <c r="B14" s="29"/>
      <c r="C14" s="3"/>
      <c r="D14" s="50"/>
      <c r="E14" s="53" t="str">
        <f t="shared" si="0"/>
        <v>???</v>
      </c>
      <c r="F14" s="63" t="str">
        <f t="shared" si="2"/>
        <v>???</v>
      </c>
      <c r="G14" s="56" t="str">
        <f>IF(G13="RANK ERROR","RANK ERROR",IF(D14=MIN(D14:$D$18),"11","RANK ERROR"))</f>
        <v>11</v>
      </c>
      <c r="H14" s="4" t="str">
        <f t="shared" si="3"/>
        <v>11</v>
      </c>
      <c r="I14" s="53" t="str">
        <f t="shared" si="1"/>
        <v>???</v>
      </c>
      <c r="J14" s="14" t="str">
        <f t="shared" si="4"/>
        <v>???</v>
      </c>
      <c r="K14" s="22"/>
    </row>
    <row r="15" spans="1:11" x14ac:dyDescent="0.25">
      <c r="A15" s="33"/>
      <c r="B15" s="29"/>
      <c r="C15" s="3"/>
      <c r="D15" s="50"/>
      <c r="E15" s="53" t="str">
        <f t="shared" si="0"/>
        <v>???</v>
      </c>
      <c r="F15" s="63" t="str">
        <f t="shared" si="2"/>
        <v>???</v>
      </c>
      <c r="G15" s="56" t="str">
        <f>IF(G14="RANK ERROR","RANK ERROR",IF(D15=MIN(D15:$D$18),"12","RANK ERROR"))</f>
        <v>12</v>
      </c>
      <c r="H15" s="4" t="str">
        <f t="shared" si="3"/>
        <v>12</v>
      </c>
      <c r="I15" s="53" t="str">
        <f t="shared" si="1"/>
        <v>???</v>
      </c>
      <c r="J15" s="14" t="str">
        <f t="shared" si="4"/>
        <v>???</v>
      </c>
      <c r="K15" s="22"/>
    </row>
    <row r="16" spans="1:11" x14ac:dyDescent="0.25">
      <c r="A16" s="33"/>
      <c r="B16" s="29"/>
      <c r="C16" s="3"/>
      <c r="D16" s="50"/>
      <c r="E16" s="53" t="str">
        <f t="shared" si="0"/>
        <v>???</v>
      </c>
      <c r="F16" s="63" t="str">
        <f t="shared" si="2"/>
        <v>???</v>
      </c>
      <c r="G16" s="56" t="str">
        <f>IF(G15="RANK ERROR","RANK ERROR",IF(D16=MIN(D16:$D$18),"13","RANK ERROR"))</f>
        <v>13</v>
      </c>
      <c r="H16" s="4" t="str">
        <f t="shared" si="3"/>
        <v>13</v>
      </c>
      <c r="I16" s="53" t="str">
        <f t="shared" si="1"/>
        <v>???</v>
      </c>
      <c r="J16" s="14" t="str">
        <f t="shared" si="4"/>
        <v>???</v>
      </c>
      <c r="K16" s="22"/>
    </row>
    <row r="17" spans="1:19" x14ac:dyDescent="0.25">
      <c r="A17" s="33"/>
      <c r="B17" s="29"/>
      <c r="C17" s="3"/>
      <c r="D17" s="50"/>
      <c r="E17" s="53" t="str">
        <f t="shared" si="0"/>
        <v>???</v>
      </c>
      <c r="F17" s="63" t="str">
        <f t="shared" si="2"/>
        <v>???</v>
      </c>
      <c r="G17" s="56" t="str">
        <f>IF(G16="RANK ERROR","RANK ERROR",IF(D17=MIN(D17:$D$18),"14","RANK ERROR"))</f>
        <v>14</v>
      </c>
      <c r="H17" s="4" t="str">
        <f t="shared" si="3"/>
        <v>14</v>
      </c>
      <c r="I17" s="53" t="str">
        <f t="shared" si="1"/>
        <v>???</v>
      </c>
      <c r="J17" s="14" t="str">
        <f t="shared" si="4"/>
        <v>???</v>
      </c>
      <c r="K17" s="22"/>
    </row>
    <row r="18" spans="1:19" ht="15.75" thickBot="1" x14ac:dyDescent="0.3">
      <c r="A18" s="33"/>
      <c r="B18" s="29"/>
      <c r="C18" s="5"/>
      <c r="D18" s="51"/>
      <c r="E18" s="54" t="str">
        <f t="shared" si="0"/>
        <v>???</v>
      </c>
      <c r="F18" s="64" t="str">
        <f t="shared" si="2"/>
        <v>???</v>
      </c>
      <c r="G18" s="57" t="str">
        <f>IF(G17="RANK ERROR","RANK ERROR",IF(D18=MIN(D18:$D$18),"15","RANK ERROR"))</f>
        <v>15</v>
      </c>
      <c r="H18" s="6" t="str">
        <f t="shared" si="3"/>
        <v>15</v>
      </c>
      <c r="I18" s="54" t="str">
        <f t="shared" si="1"/>
        <v>???</v>
      </c>
      <c r="J18" s="15" t="str">
        <f t="shared" si="4"/>
        <v>???</v>
      </c>
      <c r="K18" s="22"/>
    </row>
    <row r="19" spans="1:19" ht="15.75" thickBot="1" x14ac:dyDescent="0.3">
      <c r="A19" s="21"/>
      <c r="B19" s="70" t="s">
        <v>13</v>
      </c>
      <c r="C19" s="70"/>
      <c r="D19" s="70"/>
      <c r="E19" s="70"/>
      <c r="F19" s="70"/>
      <c r="G19" s="70"/>
      <c r="H19" s="70"/>
      <c r="I19" s="70"/>
      <c r="J19" s="70"/>
      <c r="K19" s="70"/>
    </row>
    <row r="20" spans="1:19" ht="15.75" thickBot="1" x14ac:dyDescent="0.3">
      <c r="A20" s="23" t="s">
        <v>21</v>
      </c>
      <c r="B20" s="43" t="s">
        <v>26</v>
      </c>
      <c r="C20" s="35" t="s">
        <v>5</v>
      </c>
      <c r="D20" s="36" t="s">
        <v>0</v>
      </c>
      <c r="E20" s="44" t="s">
        <v>25</v>
      </c>
      <c r="F20" s="36" t="s">
        <v>6</v>
      </c>
      <c r="G20" s="46"/>
      <c r="H20" s="37" t="s">
        <v>19</v>
      </c>
      <c r="I20" s="46" t="s">
        <v>1</v>
      </c>
      <c r="J20" s="38" t="s">
        <v>1</v>
      </c>
      <c r="K20" s="34"/>
      <c r="M20" s="1"/>
      <c r="N20" s="1"/>
      <c r="O20" s="1"/>
      <c r="P20" s="1"/>
      <c r="Q20" s="1"/>
      <c r="R20" s="1"/>
      <c r="S20" s="1"/>
    </row>
    <row r="21" spans="1:19" x14ac:dyDescent="0.25">
      <c r="A21" s="71" t="s">
        <v>18</v>
      </c>
      <c r="B21" s="58">
        <f>IF(J20="NON SIG",B20,IF(OR(D21="",G21="RANK ERROR"),"???",IF(G21=1,($B$4/(COUNT($D$21:$D$35)-G21+1)),MAX(B20,$B$4/(COUNT($D$21:$D$35)-G21+1)))))</f>
        <v>0.01</v>
      </c>
      <c r="C21" s="65">
        <f>B21</f>
        <v>0.01</v>
      </c>
      <c r="D21" s="24">
        <f t="shared" ref="D21:D35" si="5">IF(D4="","",D4)</f>
        <v>4.0000000000000001E-3</v>
      </c>
      <c r="E21" s="45" t="s">
        <v>3</v>
      </c>
      <c r="F21" s="7" t="s">
        <v>3</v>
      </c>
      <c r="G21" s="41" t="str">
        <f>H21</f>
        <v>1</v>
      </c>
      <c r="H21" s="2" t="str">
        <f>G4</f>
        <v>1</v>
      </c>
      <c r="I21" s="59" t="str">
        <f>IF(D21="","???",IF(D21&lt;B21,"SIG","NON SIG"))</f>
        <v>SIG</v>
      </c>
      <c r="J21" s="16" t="str">
        <f>I21</f>
        <v>SIG</v>
      </c>
      <c r="K21" s="19" t="s">
        <v>16</v>
      </c>
      <c r="M21" s="1"/>
      <c r="N21" s="1"/>
      <c r="O21" s="1"/>
      <c r="P21" s="1"/>
      <c r="Q21" s="1"/>
      <c r="R21" s="1"/>
      <c r="S21" s="1"/>
    </row>
    <row r="22" spans="1:19" x14ac:dyDescent="0.25">
      <c r="A22" s="71"/>
      <c r="B22" s="58">
        <f t="shared" ref="B22:B35" si="6">IF(J21="NON SIG",B21,IF(OR(D22="",G22="RANK ERROR"),"???",IF(G22=1,($B$4/(COUNT($D$21:$D$35)-G22+1)),MAX(B21,$B$4/(COUNT($D$21:$D$35)-G22+1)))))</f>
        <v>1.2500000000000001E-2</v>
      </c>
      <c r="C22" s="66">
        <f t="shared" ref="C22:C35" si="7">B22</f>
        <v>1.2500000000000001E-2</v>
      </c>
      <c r="D22" s="25">
        <f t="shared" si="5"/>
        <v>1.0999999999999999E-2</v>
      </c>
      <c r="E22" s="8"/>
      <c r="F22" s="8"/>
      <c r="G22" s="29" t="str">
        <f t="shared" ref="G22:G35" si="8">H22</f>
        <v>2</v>
      </c>
      <c r="H22" s="4" t="str">
        <f t="shared" ref="H22:H35" si="9">G5</f>
        <v>2</v>
      </c>
      <c r="I22" s="60" t="str">
        <f t="shared" ref="I22:I35" si="10">IF(D22="","???",IF(D22&lt;B22,"SIG","NON SIG"))</f>
        <v>SIG</v>
      </c>
      <c r="J22" s="14" t="str">
        <f t="shared" ref="J22:J35" si="11">I22</f>
        <v>SIG</v>
      </c>
      <c r="K22" s="27" t="s">
        <v>12</v>
      </c>
      <c r="M22" s="1"/>
      <c r="N22" s="1"/>
      <c r="O22" s="1"/>
      <c r="P22" s="1"/>
      <c r="Q22" s="1"/>
      <c r="R22" s="1"/>
      <c r="S22" s="1"/>
    </row>
    <row r="23" spans="1:19" x14ac:dyDescent="0.25">
      <c r="A23" s="71"/>
      <c r="B23" s="58">
        <f t="shared" si="6"/>
        <v>1.6666666666666666E-2</v>
      </c>
      <c r="C23" s="66">
        <f t="shared" si="7"/>
        <v>1.6666666666666666E-2</v>
      </c>
      <c r="D23" s="25">
        <f t="shared" si="5"/>
        <v>1.9E-2</v>
      </c>
      <c r="E23" s="8"/>
      <c r="F23" s="8"/>
      <c r="G23" s="29" t="str">
        <f t="shared" si="8"/>
        <v>3</v>
      </c>
      <c r="H23" s="4" t="str">
        <f t="shared" si="9"/>
        <v>3</v>
      </c>
      <c r="I23" s="60" t="str">
        <f t="shared" si="10"/>
        <v>NON SIG</v>
      </c>
      <c r="J23" s="14" t="str">
        <f t="shared" si="11"/>
        <v>NON SIG</v>
      </c>
      <c r="K23" s="20" t="s">
        <v>11</v>
      </c>
      <c r="M23" s="1"/>
      <c r="N23" s="1"/>
      <c r="O23" s="1"/>
      <c r="P23" s="1"/>
      <c r="Q23" s="1"/>
      <c r="R23" s="1"/>
      <c r="S23" s="1"/>
    </row>
    <row r="24" spans="1:19" x14ac:dyDescent="0.25">
      <c r="A24" s="71"/>
      <c r="B24" s="58">
        <f t="shared" si="6"/>
        <v>1.6666666666666666E-2</v>
      </c>
      <c r="C24" s="66">
        <f t="shared" si="7"/>
        <v>1.6666666666666666E-2</v>
      </c>
      <c r="D24" s="25">
        <f t="shared" si="5"/>
        <v>2.3E-2</v>
      </c>
      <c r="E24" s="8"/>
      <c r="F24" s="8"/>
      <c r="G24" s="29" t="str">
        <f t="shared" si="8"/>
        <v>4</v>
      </c>
      <c r="H24" s="4" t="str">
        <f t="shared" si="9"/>
        <v>4</v>
      </c>
      <c r="I24" s="60" t="str">
        <f t="shared" si="10"/>
        <v>NON SIG</v>
      </c>
      <c r="J24" s="14" t="str">
        <f t="shared" si="11"/>
        <v>NON SIG</v>
      </c>
      <c r="K24" s="20" t="s">
        <v>23</v>
      </c>
      <c r="M24" s="1"/>
      <c r="N24" s="1"/>
      <c r="O24" s="1"/>
      <c r="P24" s="1"/>
      <c r="Q24" s="1"/>
      <c r="R24" s="1"/>
      <c r="S24" s="1"/>
    </row>
    <row r="25" spans="1:19" x14ac:dyDescent="0.25">
      <c r="A25" s="21"/>
      <c r="B25" s="58">
        <f t="shared" si="6"/>
        <v>1.6666666666666666E-2</v>
      </c>
      <c r="C25" s="66">
        <f t="shared" si="7"/>
        <v>1.6666666666666666E-2</v>
      </c>
      <c r="D25" s="25">
        <f t="shared" si="5"/>
        <v>4.4999999999999998E-2</v>
      </c>
      <c r="E25" s="8"/>
      <c r="F25" s="8"/>
      <c r="G25" s="29" t="str">
        <f t="shared" si="8"/>
        <v>5</v>
      </c>
      <c r="H25" s="4" t="str">
        <f t="shared" si="9"/>
        <v>5</v>
      </c>
      <c r="I25" s="60" t="str">
        <f t="shared" si="10"/>
        <v>NON SIG</v>
      </c>
      <c r="J25" s="14" t="str">
        <f t="shared" si="11"/>
        <v>NON SIG</v>
      </c>
      <c r="K25" s="20" t="s">
        <v>17</v>
      </c>
      <c r="M25" s="1"/>
      <c r="N25" s="1"/>
      <c r="O25" s="1"/>
      <c r="P25" s="1"/>
      <c r="Q25" s="1"/>
      <c r="R25" s="1"/>
      <c r="S25" s="1"/>
    </row>
    <row r="26" spans="1:19" x14ac:dyDescent="0.25">
      <c r="A26" s="21"/>
      <c r="B26" s="58">
        <f t="shared" si="6"/>
        <v>1.6666666666666666E-2</v>
      </c>
      <c r="C26" s="66">
        <f t="shared" si="7"/>
        <v>1.6666666666666666E-2</v>
      </c>
      <c r="D26" s="25" t="str">
        <f t="shared" si="5"/>
        <v/>
      </c>
      <c r="E26" s="8"/>
      <c r="F26" s="8"/>
      <c r="G26" s="29" t="str">
        <f t="shared" si="8"/>
        <v>6</v>
      </c>
      <c r="H26" s="4" t="str">
        <f t="shared" si="9"/>
        <v>6</v>
      </c>
      <c r="I26" s="60" t="str">
        <f t="shared" si="10"/>
        <v>???</v>
      </c>
      <c r="J26" s="14" t="str">
        <f t="shared" si="11"/>
        <v>???</v>
      </c>
      <c r="K26" s="22"/>
      <c r="M26" s="1"/>
      <c r="N26" s="1"/>
      <c r="O26" s="1"/>
      <c r="P26" s="1"/>
      <c r="Q26" s="1"/>
      <c r="R26" s="1"/>
      <c r="S26" s="1"/>
    </row>
    <row r="27" spans="1:19" x14ac:dyDescent="0.25">
      <c r="A27" s="21"/>
      <c r="B27" s="58" t="str">
        <f t="shared" si="6"/>
        <v>???</v>
      </c>
      <c r="C27" s="66" t="str">
        <f t="shared" si="7"/>
        <v>???</v>
      </c>
      <c r="D27" s="25" t="str">
        <f t="shared" si="5"/>
        <v/>
      </c>
      <c r="E27" s="8"/>
      <c r="F27" s="8"/>
      <c r="G27" s="29" t="str">
        <f t="shared" si="8"/>
        <v>7</v>
      </c>
      <c r="H27" s="4" t="str">
        <f t="shared" si="9"/>
        <v>7</v>
      </c>
      <c r="I27" s="60" t="str">
        <f>IF(D27="","???",IF(D27&lt;B27,"SIG","NON SIG"))</f>
        <v>???</v>
      </c>
      <c r="J27" s="14" t="str">
        <f t="shared" si="11"/>
        <v>???</v>
      </c>
      <c r="K27" s="22"/>
      <c r="M27" s="1"/>
      <c r="N27" s="1"/>
      <c r="O27" s="1"/>
      <c r="P27" s="1"/>
      <c r="Q27" s="1"/>
      <c r="R27" s="1"/>
      <c r="S27" s="1"/>
    </row>
    <row r="28" spans="1:19" x14ac:dyDescent="0.25">
      <c r="A28" s="21"/>
      <c r="B28" s="58" t="str">
        <f t="shared" si="6"/>
        <v>???</v>
      </c>
      <c r="C28" s="66" t="str">
        <f t="shared" si="7"/>
        <v>???</v>
      </c>
      <c r="D28" s="25" t="str">
        <f t="shared" si="5"/>
        <v/>
      </c>
      <c r="E28" s="8"/>
      <c r="F28" s="8"/>
      <c r="G28" s="29" t="str">
        <f t="shared" si="8"/>
        <v>8</v>
      </c>
      <c r="H28" s="4" t="str">
        <f t="shared" si="9"/>
        <v>8</v>
      </c>
      <c r="I28" s="60" t="str">
        <f t="shared" si="10"/>
        <v>???</v>
      </c>
      <c r="J28" s="14" t="str">
        <f t="shared" si="11"/>
        <v>???</v>
      </c>
      <c r="K28" s="22"/>
      <c r="M28" s="1"/>
      <c r="N28" s="1"/>
      <c r="O28" s="1"/>
      <c r="P28" s="1"/>
      <c r="Q28" s="1"/>
      <c r="R28" s="1"/>
      <c r="S28" s="1"/>
    </row>
    <row r="29" spans="1:19" x14ac:dyDescent="0.25">
      <c r="A29" s="21"/>
      <c r="B29" s="58" t="str">
        <f t="shared" si="6"/>
        <v>???</v>
      </c>
      <c r="C29" s="66" t="str">
        <f t="shared" si="7"/>
        <v>???</v>
      </c>
      <c r="D29" s="25" t="str">
        <f t="shared" si="5"/>
        <v/>
      </c>
      <c r="E29" s="8"/>
      <c r="F29" s="8"/>
      <c r="G29" s="29" t="str">
        <f t="shared" si="8"/>
        <v>9</v>
      </c>
      <c r="H29" s="4" t="str">
        <f t="shared" si="9"/>
        <v>9</v>
      </c>
      <c r="I29" s="60" t="str">
        <f t="shared" si="10"/>
        <v>???</v>
      </c>
      <c r="J29" s="14" t="str">
        <f t="shared" si="11"/>
        <v>???</v>
      </c>
      <c r="K29" s="22"/>
      <c r="M29" s="1"/>
      <c r="N29" s="1"/>
      <c r="O29" s="1"/>
      <c r="P29" s="1"/>
      <c r="Q29" s="1"/>
      <c r="R29" s="1"/>
      <c r="S29" s="1"/>
    </row>
    <row r="30" spans="1:19" x14ac:dyDescent="0.25">
      <c r="A30" s="21"/>
      <c r="B30" s="58" t="str">
        <f t="shared" si="6"/>
        <v>???</v>
      </c>
      <c r="C30" s="66" t="str">
        <f t="shared" si="7"/>
        <v>???</v>
      </c>
      <c r="D30" s="25" t="str">
        <f t="shared" si="5"/>
        <v/>
      </c>
      <c r="E30" s="8"/>
      <c r="F30" s="8"/>
      <c r="G30" s="29" t="str">
        <f t="shared" si="8"/>
        <v>10</v>
      </c>
      <c r="H30" s="4" t="str">
        <f t="shared" si="9"/>
        <v>10</v>
      </c>
      <c r="I30" s="60" t="str">
        <f t="shared" si="10"/>
        <v>???</v>
      </c>
      <c r="J30" s="14" t="str">
        <f t="shared" si="11"/>
        <v>???</v>
      </c>
      <c r="K30" s="22"/>
      <c r="M30" s="1"/>
      <c r="N30" s="1"/>
      <c r="O30" s="1"/>
      <c r="P30" s="1"/>
      <c r="Q30" s="1"/>
      <c r="R30" s="1"/>
      <c r="S30" s="1"/>
    </row>
    <row r="31" spans="1:19" x14ac:dyDescent="0.25">
      <c r="A31" s="21"/>
      <c r="B31" s="58" t="str">
        <f t="shared" si="6"/>
        <v>???</v>
      </c>
      <c r="C31" s="66" t="str">
        <f t="shared" si="7"/>
        <v>???</v>
      </c>
      <c r="D31" s="25" t="str">
        <f t="shared" si="5"/>
        <v/>
      </c>
      <c r="E31" s="8"/>
      <c r="F31" s="8"/>
      <c r="G31" s="29" t="str">
        <f t="shared" si="8"/>
        <v>11</v>
      </c>
      <c r="H31" s="4" t="str">
        <f t="shared" si="9"/>
        <v>11</v>
      </c>
      <c r="I31" s="60" t="str">
        <f t="shared" si="10"/>
        <v>???</v>
      </c>
      <c r="J31" s="14" t="str">
        <f t="shared" si="11"/>
        <v>???</v>
      </c>
      <c r="K31" s="22"/>
      <c r="M31" s="1"/>
      <c r="N31" s="1"/>
      <c r="O31" s="1"/>
      <c r="P31" s="1"/>
      <c r="Q31" s="1"/>
      <c r="R31" s="1"/>
      <c r="S31" s="1"/>
    </row>
    <row r="32" spans="1:19" x14ac:dyDescent="0.25">
      <c r="A32" s="21"/>
      <c r="B32" s="58" t="str">
        <f t="shared" si="6"/>
        <v>???</v>
      </c>
      <c r="C32" s="66" t="str">
        <f t="shared" si="7"/>
        <v>???</v>
      </c>
      <c r="D32" s="25" t="str">
        <f t="shared" si="5"/>
        <v/>
      </c>
      <c r="E32" s="8"/>
      <c r="F32" s="8"/>
      <c r="G32" s="29" t="str">
        <f t="shared" si="8"/>
        <v>12</v>
      </c>
      <c r="H32" s="4" t="str">
        <f t="shared" si="9"/>
        <v>12</v>
      </c>
      <c r="I32" s="60" t="str">
        <f t="shared" si="10"/>
        <v>???</v>
      </c>
      <c r="J32" s="14" t="str">
        <f t="shared" si="11"/>
        <v>???</v>
      </c>
      <c r="K32" s="22"/>
      <c r="M32" s="1"/>
      <c r="N32" s="1"/>
      <c r="O32" s="1"/>
      <c r="P32" s="1"/>
      <c r="Q32" s="1"/>
      <c r="R32" s="1"/>
      <c r="S32" s="1"/>
    </row>
    <row r="33" spans="1:19" x14ac:dyDescent="0.25">
      <c r="A33" s="21"/>
      <c r="B33" s="58" t="str">
        <f t="shared" si="6"/>
        <v>???</v>
      </c>
      <c r="C33" s="66" t="str">
        <f t="shared" si="7"/>
        <v>???</v>
      </c>
      <c r="D33" s="25" t="str">
        <f t="shared" si="5"/>
        <v/>
      </c>
      <c r="E33" s="8"/>
      <c r="F33" s="8"/>
      <c r="G33" s="29" t="str">
        <f t="shared" si="8"/>
        <v>13</v>
      </c>
      <c r="H33" s="4" t="str">
        <f t="shared" si="9"/>
        <v>13</v>
      </c>
      <c r="I33" s="60" t="str">
        <f t="shared" si="10"/>
        <v>???</v>
      </c>
      <c r="J33" s="14" t="str">
        <f t="shared" si="11"/>
        <v>???</v>
      </c>
      <c r="K33" s="22"/>
      <c r="M33" s="1"/>
      <c r="N33" s="1"/>
      <c r="O33" s="1"/>
      <c r="P33" s="1"/>
      <c r="Q33" s="1"/>
      <c r="R33" s="1"/>
      <c r="S33" s="1"/>
    </row>
    <row r="34" spans="1:19" x14ac:dyDescent="0.25">
      <c r="A34" s="21"/>
      <c r="B34" s="58" t="str">
        <f t="shared" si="6"/>
        <v>???</v>
      </c>
      <c r="C34" s="66" t="str">
        <f t="shared" si="7"/>
        <v>???</v>
      </c>
      <c r="D34" s="25" t="str">
        <f t="shared" si="5"/>
        <v/>
      </c>
      <c r="E34" s="8"/>
      <c r="F34" s="8"/>
      <c r="G34" s="29" t="str">
        <f t="shared" si="8"/>
        <v>14</v>
      </c>
      <c r="H34" s="4" t="str">
        <f t="shared" si="9"/>
        <v>14</v>
      </c>
      <c r="I34" s="60" t="str">
        <f t="shared" si="10"/>
        <v>???</v>
      </c>
      <c r="J34" s="14" t="str">
        <f t="shared" si="11"/>
        <v>???</v>
      </c>
      <c r="K34" s="22"/>
    </row>
    <row r="35" spans="1:19" ht="15.75" thickBot="1" x14ac:dyDescent="0.3">
      <c r="A35" s="21"/>
      <c r="B35" s="58" t="str">
        <f t="shared" si="6"/>
        <v>???</v>
      </c>
      <c r="C35" s="67" t="str">
        <f t="shared" si="7"/>
        <v>???</v>
      </c>
      <c r="D35" s="26" t="str">
        <f t="shared" si="5"/>
        <v/>
      </c>
      <c r="E35" s="9"/>
      <c r="F35" s="9"/>
      <c r="G35" s="30" t="str">
        <f t="shared" si="8"/>
        <v>15</v>
      </c>
      <c r="H35" s="6" t="str">
        <f t="shared" si="9"/>
        <v>15</v>
      </c>
      <c r="I35" s="61" t="str">
        <f t="shared" si="10"/>
        <v>???</v>
      </c>
      <c r="J35" s="15" t="str">
        <f t="shared" si="11"/>
        <v>???</v>
      </c>
      <c r="K35" s="22"/>
    </row>
    <row r="36" spans="1:19" x14ac:dyDescent="0.25">
      <c r="G36" s="47"/>
    </row>
  </sheetData>
  <sheetProtection password="FA71" sheet="1" objects="1" scenarios="1" formatCells="0" formatColumns="0" formatRows="0"/>
  <mergeCells count="7">
    <mergeCell ref="A1:K1"/>
    <mergeCell ref="B2:K2"/>
    <mergeCell ref="B19:K19"/>
    <mergeCell ref="A21:A24"/>
    <mergeCell ref="A4:A5"/>
    <mergeCell ref="A6:A7"/>
    <mergeCell ref="A8:A9"/>
  </mergeCells>
  <pageMargins left="0.7" right="0.7" top="0.75" bottom="0.75" header="0.3" footer="0.3"/>
  <pageSetup paperSize="9" orientation="portrait" r:id="rId1"/>
  <ignoredErrors>
    <ignoredError sqref="G5:G6 G7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Intro</vt:lpstr>
      <vt:lpstr>Holm's correction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Gaetano</dc:creator>
  <cp:lastModifiedBy>Desquilbet Loic</cp:lastModifiedBy>
  <dcterms:created xsi:type="dcterms:W3CDTF">2013-01-04T05:03:29Z</dcterms:created>
  <dcterms:modified xsi:type="dcterms:W3CDTF">2022-08-31T11:35:57Z</dcterms:modified>
</cp:coreProperties>
</file>